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5200" windowHeight="11880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62913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/>
  <c r="D141" i="5" s="1"/>
  <c r="F131" i="5"/>
  <c r="E131" i="5"/>
  <c r="D131" i="5"/>
  <c r="F127" i="5"/>
  <c r="E127" i="5"/>
  <c r="D127" i="5"/>
  <c r="F125" i="5"/>
  <c r="E125" i="5"/>
  <c r="D125" i="5"/>
  <c r="F122" i="5"/>
  <c r="F121" i="5" s="1"/>
  <c r="E122" i="5"/>
  <c r="E121" i="5" s="1"/>
  <c r="D122" i="5"/>
  <c r="D121" i="5" s="1"/>
  <c r="C120" i="5"/>
  <c r="F119" i="5"/>
  <c r="E119" i="5"/>
  <c r="D119" i="5"/>
  <c r="C119" i="5"/>
  <c r="F117" i="5"/>
  <c r="E117" i="5"/>
  <c r="D117" i="5"/>
  <c r="F115" i="5"/>
  <c r="E115" i="5"/>
  <c r="D115" i="5"/>
  <c r="D114" i="5" s="1"/>
  <c r="F111" i="5"/>
  <c r="E111" i="5"/>
  <c r="E110" i="5" s="1"/>
  <c r="D111" i="5"/>
  <c r="D110" i="5" s="1"/>
  <c r="F110" i="5"/>
  <c r="F106" i="5"/>
  <c r="E106" i="5"/>
  <c r="D106" i="5"/>
  <c r="F101" i="5"/>
  <c r="E101" i="5"/>
  <c r="D101" i="5"/>
  <c r="F99" i="5"/>
  <c r="E99" i="5"/>
  <c r="D99" i="5"/>
  <c r="F91" i="5"/>
  <c r="E91" i="5"/>
  <c r="D91" i="5"/>
  <c r="F87" i="5"/>
  <c r="F86" i="5" s="1"/>
  <c r="F85" i="5" s="1"/>
  <c r="E87" i="5"/>
  <c r="E86" i="5" s="1"/>
  <c r="E85" i="5" s="1"/>
  <c r="D87" i="5"/>
  <c r="F83" i="5"/>
  <c r="F82" i="5" s="1"/>
  <c r="E83" i="5"/>
  <c r="E82" i="5" s="1"/>
  <c r="D83" i="5"/>
  <c r="D82" i="5" s="1"/>
  <c r="F80" i="5"/>
  <c r="F79" i="5" s="1"/>
  <c r="E80" i="5"/>
  <c r="E79" i="5" s="1"/>
  <c r="D80" i="5"/>
  <c r="D79" i="5" s="1"/>
  <c r="F76" i="5"/>
  <c r="E76" i="5"/>
  <c r="D76" i="5"/>
  <c r="F73" i="5"/>
  <c r="E73" i="5"/>
  <c r="D73" i="5"/>
  <c r="F68" i="5"/>
  <c r="E68" i="5"/>
  <c r="D68" i="5"/>
  <c r="F63" i="5"/>
  <c r="F62" i="5" s="1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D34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F9" i="5" l="1"/>
  <c r="E72" i="5"/>
  <c r="F114" i="5"/>
  <c r="F113" i="5" s="1"/>
  <c r="E62" i="5"/>
  <c r="F72" i="5"/>
  <c r="D86" i="5"/>
  <c r="D85" i="5" s="1"/>
  <c r="D33" i="5"/>
  <c r="E33" i="5"/>
  <c r="D72" i="5"/>
  <c r="E114" i="5"/>
  <c r="E113" i="5" s="1"/>
  <c r="D124" i="5"/>
  <c r="D113" i="5" s="1"/>
  <c r="E124" i="5"/>
  <c r="F124" i="5"/>
  <c r="E9" i="5"/>
  <c r="D9" i="5"/>
  <c r="D62" i="5"/>
  <c r="F8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E8" i="5" l="1"/>
  <c r="E133" i="5" s="1"/>
  <c r="E142" i="5" s="1"/>
  <c r="F133" i="5"/>
  <c r="F142" i="5" s="1"/>
  <c r="D8" i="5"/>
  <c r="D133" i="5" s="1"/>
  <c r="D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59" i="3"/>
  <c r="E58" i="3" s="1"/>
  <c r="E54" i="3"/>
  <c r="E53" i="3" s="1"/>
  <c r="E49" i="3"/>
  <c r="E48" i="3" s="1"/>
  <c r="E42" i="3"/>
  <c r="E40" i="3"/>
  <c r="E30" i="3"/>
  <c r="E20" i="3"/>
  <c r="E124" i="3" l="1"/>
  <c r="E123" i="3" s="1"/>
  <c r="E61" i="3"/>
  <c r="E75" i="3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J70" i="3"/>
  <c r="K70" i="3"/>
  <c r="L70" i="3"/>
  <c r="M70" i="3"/>
  <c r="N70" i="3"/>
  <c r="O70" i="3"/>
  <c r="P70" i="3"/>
  <c r="Q70" i="3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M58" i="3" s="1"/>
  <c r="N59" i="3"/>
  <c r="N58" i="3" s="1"/>
  <c r="O59" i="3"/>
  <c r="O58" i="3" s="1"/>
  <c r="P59" i="3"/>
  <c r="P58" i="3" s="1"/>
  <c r="Q59" i="3"/>
  <c r="Q58" i="3" s="1"/>
  <c r="I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Q61" i="3" l="1"/>
  <c r="M61" i="3"/>
  <c r="I61" i="3"/>
  <c r="K132" i="3"/>
  <c r="K131" i="3" s="1"/>
  <c r="P61" i="3"/>
  <c r="L61" i="3"/>
  <c r="H61" i="3"/>
  <c r="H57" i="3" s="1"/>
  <c r="H56" i="3" s="1"/>
  <c r="H19" i="3"/>
  <c r="H18" i="3" s="1"/>
  <c r="H17" i="3" s="1"/>
  <c r="L19" i="3"/>
  <c r="M19" i="3"/>
  <c r="I19" i="3"/>
  <c r="I18" i="3" s="1"/>
  <c r="I17" i="3" s="1"/>
  <c r="Q19" i="3"/>
  <c r="Q18" i="3" s="1"/>
  <c r="Q17" i="3" s="1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F70" i="3"/>
  <c r="K75" i="3"/>
  <c r="K74" i="3" s="1"/>
  <c r="K73" i="3" s="1"/>
  <c r="G75" i="3"/>
  <c r="G74" i="3" s="1"/>
  <c r="G73" i="3" s="1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M74" i="3"/>
  <c r="M73" i="3" s="1"/>
  <c r="K106" i="3"/>
  <c r="K105" i="3" s="1"/>
  <c r="G106" i="3"/>
  <c r="G105" i="3" s="1"/>
  <c r="F30" i="3"/>
  <c r="F64" i="3"/>
  <c r="F61" i="3" s="1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K130" i="3" l="1"/>
  <c r="Q130" i="3"/>
  <c r="Q72" i="3" s="1"/>
  <c r="M130" i="3"/>
  <c r="O130" i="3"/>
  <c r="O72" i="3" s="1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M16" i="3"/>
  <c r="J130" i="3"/>
  <c r="J72" i="3" s="1"/>
  <c r="N130" i="3"/>
  <c r="N72" i="3" s="1"/>
  <c r="J16" i="3"/>
  <c r="N16" i="3"/>
  <c r="Q16" i="3"/>
  <c r="H72" i="3"/>
  <c r="E15" i="3"/>
  <c r="E14" i="3" s="1"/>
  <c r="M72" i="3"/>
  <c r="F7" i="1"/>
  <c r="G7" i="1"/>
  <c r="H7" i="1"/>
  <c r="F10" i="1"/>
  <c r="G10" i="1"/>
  <c r="H10" i="1"/>
  <c r="F22" i="1"/>
  <c r="G22" i="1"/>
  <c r="H22" i="1"/>
  <c r="H15" i="3" l="1"/>
  <c r="H14" i="3" s="1"/>
  <c r="G13" i="1"/>
  <c r="G24" i="1" s="1"/>
  <c r="H13" i="1"/>
  <c r="H24" i="1" s="1"/>
  <c r="F13" i="1"/>
  <c r="F24" i="1" s="1"/>
  <c r="L15" i="3"/>
  <c r="L14" i="3" s="1"/>
  <c r="D138" i="3"/>
  <c r="D137" i="3" s="1"/>
  <c r="D75" i="3"/>
  <c r="D147" i="3"/>
  <c r="D132" i="3"/>
  <c r="D123" i="3"/>
  <c r="D120" i="3"/>
  <c r="D116" i="3"/>
  <c r="D111" i="3"/>
  <c r="D105" i="3"/>
  <c r="D102" i="3"/>
  <c r="D98" i="3"/>
  <c r="D94" i="3"/>
  <c r="D90" i="3"/>
  <c r="D86" i="3"/>
  <c r="D74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<sst xmlns="http://schemas.openxmlformats.org/spreadsheetml/2006/main" count="561" uniqueCount="450">
  <si>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</si>
  <si>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</si>
  <si>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</si>
  <si>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</si>
  <si>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</si>
  <si>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</si>
  <si>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</si>
  <si>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</si>
  <si>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</si>
  <si>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</si>
  <si>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</si>
  <si>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</si>
  <si>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</si>
  <si>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</si>
  <si>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</si>
  <si>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</si>
  <si>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</si>
  <si>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</si>
  <si>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</si>
  <si>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</si>
  <si>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</si>
  <si>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</si>
  <si>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</si>
  <si>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</si>
  <si>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</si>
  <si>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</si>
  <si>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</si>
  <si>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</si>
  <si>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</si>
  <si>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</si>
  <si>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</si>
  <si>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</si>
  <si>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</si>
  <si>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</si>
  <si>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</si>
  <si>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</si>
  <si>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</si>
  <si>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</si>
  <si>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</si>
  <si>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</si>
  <si>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</si>
  <si>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</si>
  <si>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</si>
  <si>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</si>
  <si>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</si>
  <si>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</si>
  <si>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</si>
  <si>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</si>
  <si>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</si>
  <si>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</si>
  <si>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</si>
  <si>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</si>
  <si>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</si>
  <si>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</si>
  <si>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</si>
  <si>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</si>
  <si>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</si>
  <si>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</si>
  <si>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</si>
  <si>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</si>
  <si>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</si>
  <si>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</si>
  <si>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</si>
  <si>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</si>
  <si>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</si>
  <si>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</si>
  <si>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</si>
  <si>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</si>
  <si>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</si>
  <si>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</si>
  <si>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</si>
  <si>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</si>
  <si>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</si>
  <si>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</si>
  <si>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</si>
  <si>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</si>
  <si>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</si>
  <si>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</si>
  <si>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</si>
  <si>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</si>
  <si>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</si>
  <si>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</si>
  <si>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</si>
  <si>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</si>
  <si>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</si>
  <si>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</si>
  <si>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</si>
  <si>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</si>
  <si>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</si>
  <si>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</si>
  <si>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</si>
  <si>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</si>
  <si>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</si>
  <si>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</si>
  <si>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</si>
  <si>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</si>
  <si>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</si>
  <si>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</si>
  <si>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</si>
  <si>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</si>
  <si>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</si>
  <si>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</si>
  <si>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</si>
  <si>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</si>
  <si>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</si>
  <si>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</si>
  <si>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</si>
  <si>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</si>
  <si>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</si>
  <si>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</si>
  <si>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</si>
  <si>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</si>
  <si>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</si>
  <si>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</si>
  <si>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</si>
  <si>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</si>
  <si>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</si>
  <si>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</si>
  <si>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</si>
  <si>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</si>
  <si>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</si>
  <si>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</si>
  <si>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</si>
  <si>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</si>
  <si>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</si>
  <si>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</si>
  <si>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</si>
  <si>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</si>
  <si>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</si>
  <si>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</si>
  <si>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</si>
  <si>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</si>
  <si>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</si>
  <si>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</si>
  <si>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</si>
  <si>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</si>
  <si>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</si>
  <si>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</si>
  <si>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</si>
  <si>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</si>
  <si>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</si>
  <si>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</si>
  <si>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</si>
  <si>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</si>
  <si>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</si>
  <si>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</si>
  <si>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</si>
  <si>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</si>
  <si>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</si>
  <si>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</si>
  <si>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</si>
  <si>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</si>
  <si>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</si>
  <si>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</si>
  <si>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</si>
  <si>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</si>
  <si>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</si>
  <si>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</si>
  <si>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</si>
  <si>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</si>
  <si>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</si>
  <si>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</si>
  <si>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</si>
  <si>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</si>
  <si>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</si>
  <si>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</si>
  <si>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</si>
  <si>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</si>
  <si>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</si>
  <si>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</si>
  <si>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</si>
  <si>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</si>
  <si>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</si>
  <si>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</si>
  <si>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</si>
  <si>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</si>
  <si>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</si>
  <si>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</si>
  <si>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</si>
  <si>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</si>
  <si>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</si>
  <si>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</si>
  <si>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</si>
  <si>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</si>
  <si>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</si>
  <si>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</si>
  <si>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</si>
  <si>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</si>
  <si>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</si>
  <si>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</si>
  <si>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</si>
  <si>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</si>
  <si>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</si>
  <si>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</si>
  <si>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</si>
  <si>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</si>
  <si>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</si>
  <si>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</si>
  <si>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</si>
  <si>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</si>
  <si>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</si>
  <si>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</si>
  <si>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</si>
  <si>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</si>
  <si>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</si>
  <si>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</si>
  <si>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</si>
  <si>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</si>
  <si>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</si>
  <si>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</si>
  <si>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</si>
  <si>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</si>
  <si>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</si>
  <si>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</si>
  <si>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</si>
  <si>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</si>
  <si>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</si>
  <si>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</si>
  <si>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</si>
  <si>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</si>
  <si>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</si>
  <si>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</si>
  <si>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</si>
  <si>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</si>
  <si>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</si>
  <si>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</si>
  <si>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</si>
  <si>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</si>
  <si>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</si>
  <si>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</si>
  <si>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</si>
  <si>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</si>
  <si>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</si>
  <si>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</si>
  <si>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</si>
  <si>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</si>
  <si>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</si>
  <si>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</si>
  <si>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</si>
  <si>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</si>
  <si>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</si>
  <si>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</si>
  <si>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</si>
  <si>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</si>
  <si>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</si>
  <si>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</si>
  <si>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</si>
  <si>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</si>
  <si>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</si>
  <si>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</si>
  <si>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</si>
  <si>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</si>
  <si>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</si>
  <si>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</si>
  <si>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</si>
  <si>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</si>
  <si>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</si>
  <si>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</si>
  <si>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</si>
  <si>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</si>
  <si>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</si>
  <si>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</si>
  <si>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</si>
  <si>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</si>
  <si>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</si>
  <si>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</si>
  <si>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</si>
  <si>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</si>
  <si>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</si>
  <si>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</si>
  <si>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</si>
  <si>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</si>
  <si>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</si>
  <si>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</si>
  <si>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</si>
  <si>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</si>
  <si>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</si>
  <si>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</si>
  <si>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</si>
  <si>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</si>
  <si>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</si>
  <si>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</si>
  <si>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</si>
  <si>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</si>
  <si>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</si>
  <si>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</si>
  <si>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</si>
  <si>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</si>
  <si>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</si>
  <si>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</si>
  <si>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</si>
  <si>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</si>
  <si>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</si>
  <si>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</si>
  <si>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</si>
  <si>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</si>
  <si>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</si>
  <si>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</si>
  <si>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</si>
  <si>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</si>
  <si>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</si>
  <si>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</si>
  <si>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</si>
  <si>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</si>
  <si>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</si>
  <si>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</si>
  <si>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</si>
  <si>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</si>
  <si>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</si>
  <si>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</si>
  <si>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</si>
  <si>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</si>
  <si>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</si>
  <si>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</si>
  <si>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</si>
  <si>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</si>
  <si>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</si>
  <si>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</si>
  <si>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</si>
  <si>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</si>
  <si>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</si>
  <si>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</si>
  <si>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</si>
  <si>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</si>
  <si>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</si>
  <si>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</si>
  <si>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</si>
  <si>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</si>
  <si>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</si>
  <si>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</si>
  <si>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</si>
  <si>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</si>
  <si>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</si>
  <si>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</si>
  <si>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</si>
  <si>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</si>
  <si>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</si>
  <si>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</si>
  <si>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</si>
  <si>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</si>
  <si>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</si>
  <si>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</si>
  <si>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</si>
  <si>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</si>
  <si>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</si>
  <si>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</si>
  <si>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</si>
  <si>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</si>
  <si>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</si>
  <si>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</si>
  <si>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</si>
  <si>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</si>
  <si>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</si>
  <si>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</si>
  <si>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</si>
  <si>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</si>
  <si>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</si>
  <si>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</si>
  <si>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</si>
  <si>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</si>
  <si>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</si>
  <si>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</si>
  <si>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</si>
  <si>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</si>
  <si>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</si>
  <si>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</si>
  <si>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</si>
  <si>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</si>
  <si>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</si>
  <si>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</si>
  <si>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</si>
  <si>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</si>
  <si>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</si>
  <si>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</si>
  <si>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</si>
  <si>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</si>
  <si>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</si>
  <si>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</si>
  <si>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</si>
  <si>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</si>
  <si>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</si>
  <si>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</si>
  <si>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</si>
  <si>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</si>
  <si>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</si>
  <si>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</si>
  <si>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</si>
  <si>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</si>
  <si>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</si>
  <si>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</si>
  <si>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</si>
  <si>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</si>
  <si>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</si>
  <si>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</si>
  <si>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</si>
  <si>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</si>
  <si>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</si>
  <si>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</si>
  <si>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</si>
  <si>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</si>
  <si>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</si>
  <si>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</si>
  <si>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</si>
  <si>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</si>
  <si>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</si>
  <si>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</si>
  <si>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</si>
  <si>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</si>
  <si>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</si>
  <si>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</si>
  <si>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</si>
  <si>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</si>
  <si>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</si>
  <si>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</si>
  <si>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</si>
  <si>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</si>
  <si>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</si>
  <si>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</si>
  <si>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</si>
  <si>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</si>
  <si>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</si>
  <si>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</si>
  <si>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</si>
  <si>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</si>
  <si>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</si>
  <si>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</si>
  <si>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</si>
  <si>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</si>
  <si>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</si>
  <si>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</si>
  <si>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</si>
  <si>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</si>
  <si>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</si>
  <si>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</si>
  <si>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</si>
  <si>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</si>
  <si>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</si>
  <si>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</si>
  <si>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USTANOVE_OŠ PREČKO_</t>
  </si>
  <si>
    <t>Korisnik proračuna:OSNOVNA ŠKOLA PREČKO</t>
  </si>
  <si>
    <t>Kontak osoba:Mara Buljan</t>
  </si>
  <si>
    <t>Tel:01 3883 023</t>
  </si>
  <si>
    <t>NAZIV KORISNIKA:OSNOVNA ŠKOLA PREČKO</t>
  </si>
  <si>
    <t>Redovno školovanje</t>
  </si>
  <si>
    <t>Odgoj i obrazovanje učenika osnovnoškolske dobi (od 1.do 8.razreda)</t>
  </si>
  <si>
    <t>Redovna nastava,izvannastavne,dodatna i dopunska nastava izborna nastava u skladu s nastavnim plqanom i programom za OŠ                                                                                           Korisnici učenici OŠ Prečko od 1.do 8.razreda</t>
  </si>
  <si>
    <t>Realizacija godišnjeg plana i programa i kurikuluma.Učenici uspješno završili prošlu školsku godinu,te su sudjelovali na županijskim i državnim natjecanjima.Škola je organizator polaganja stručnog ispita iz likovne kulture te praktikum za studente Prirodoslovno-matematičkog i Filozofskog fakulteta</t>
  </si>
  <si>
    <t>u Zagrebu , 28.9.2017.g</t>
  </si>
  <si>
    <t>Realizacija ukupnog fonda radnih sati.Stručno usavršavanje djelatnika                   Odlazak učenika na natjecanja                                                                                    Realizacija izvanučioničke nastave                                                                                       Školu pohađa 500 učenika i 69 djelatnika</t>
  </si>
  <si>
    <t>Zakon o odgoju i obrazovanju u osnovnoj i srednjoj školi,Nacionalni okvirni kurikulum Godišnji plan i program rada za školsku godinu 2017/2018                   Kurikulum OŠ Prečko za 2017/2018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</si>
</sst>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4" zoomScaleNormal="100" zoomScaleSheetLayoutView="100" workbookViewId="0">
      <selection activeCell="H8" sqref="H8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50"/>
      <c r="B2" s="250"/>
      <c r="C2" s="250"/>
      <c r="D2" s="250"/>
      <c r="E2" s="250"/>
      <c r="F2" s="250"/>
      <c r="G2" s="250"/>
      <c r="H2" s="250"/>
    </row>
    <row r="3" spans="1:10" ht="48" customHeight="1" x14ac:dyDescent="0.2">
      <c r="A3" s="239" t="s">
        <v>18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 x14ac:dyDescent="0.2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52" t="s">
        <v>16</v>
      </c>
      <c r="B7" s="237"/>
      <c r="C7" s="237"/>
      <c r="D7" s="237"/>
      <c r="E7" s="253"/>
      <c r="F7" s="13">
        <f>+F8+F9</f>
        <v>11578500</v>
      </c>
      <c r="G7" s="13">
        <f>G8+G9</f>
        <v>9935820</v>
      </c>
      <c r="H7" s="13">
        <f>+H8+H9</f>
        <v>9989420</v>
      </c>
      <c r="I7" s="28"/>
    </row>
    <row r="8" spans="1:10" ht="22.5" customHeight="1" x14ac:dyDescent="0.25">
      <c r="A8" s="234" t="s">
        <v>15</v>
      </c>
      <c r="B8" s="235"/>
      <c r="C8" s="235"/>
      <c r="D8" s="235"/>
      <c r="E8" s="246"/>
      <c r="F8" s="25">
        <v>9644500</v>
      </c>
      <c r="G8" s="25">
        <v>9698020</v>
      </c>
      <c r="H8" s="25">
        <v>9746420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>
        <v>1934000</v>
      </c>
      <c r="G9" s="25">
        <v>237800</v>
      </c>
      <c r="H9" s="25">
        <v>243000</v>
      </c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11578500</v>
      </c>
      <c r="G10" s="13">
        <f>+G11+G12</f>
        <v>9935820</v>
      </c>
      <c r="H10" s="13">
        <f>+H11+H12</f>
        <v>9989420</v>
      </c>
    </row>
    <row r="11" spans="1:10" ht="22.5" customHeight="1" x14ac:dyDescent="0.25">
      <c r="A11" s="238" t="s">
        <v>12</v>
      </c>
      <c r="B11" s="235"/>
      <c r="C11" s="235"/>
      <c r="D11" s="235"/>
      <c r="E11" s="248"/>
      <c r="F11" s="25">
        <v>9644500</v>
      </c>
      <c r="G11" s="25">
        <v>9698020</v>
      </c>
      <c r="H11" s="24">
        <v>9746420</v>
      </c>
      <c r="I11" s="3"/>
      <c r="J11" s="3"/>
    </row>
    <row r="12" spans="1:10" ht="22.5" customHeight="1" x14ac:dyDescent="0.25">
      <c r="A12" s="249" t="s">
        <v>11</v>
      </c>
      <c r="B12" s="246"/>
      <c r="C12" s="246"/>
      <c r="D12" s="246"/>
      <c r="E12" s="246"/>
      <c r="F12" s="10">
        <v>1934000</v>
      </c>
      <c r="G12" s="10">
        <v>237800</v>
      </c>
      <c r="H12" s="24">
        <v>243000</v>
      </c>
      <c r="I12" s="3"/>
      <c r="J12" s="3"/>
    </row>
    <row r="13" spans="1:10" ht="22.5" customHeight="1" x14ac:dyDescent="0.25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 x14ac:dyDescent="0.25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 x14ac:dyDescent="0.25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34" t="s">
        <v>4</v>
      </c>
      <c r="B20" s="235"/>
      <c r="C20" s="235"/>
      <c r="D20" s="235"/>
      <c r="E20" s="235"/>
      <c r="F20" s="10"/>
      <c r="G20" s="10"/>
      <c r="H20" s="10"/>
      <c r="J20" s="11"/>
    </row>
    <row r="21" spans="1:11" s="7" customFormat="1" ht="33.75" customHeight="1" x14ac:dyDescent="0.25">
      <c r="A21" s="234" t="s">
        <v>3</v>
      </c>
      <c r="B21" s="235"/>
      <c r="C21" s="235"/>
      <c r="D21" s="235"/>
      <c r="E21" s="235"/>
      <c r="F21" s="10"/>
      <c r="G21" s="10"/>
      <c r="H21" s="10"/>
    </row>
    <row r="22" spans="1:11" s="7" customFormat="1" ht="22.5" customHeight="1" x14ac:dyDescent="0.25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 x14ac:dyDescent="0.25">
      <c r="A24" s="238" t="s">
        <v>1</v>
      </c>
      <c r="B24" s="235"/>
      <c r="C24" s="235"/>
      <c r="D24" s="235"/>
      <c r="E24" s="23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zoomScaleNormal="100" zoomScaleSheetLayoutView="100" workbookViewId="0">
      <selection activeCell="F24" sqref="F24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438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20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21</v>
      </c>
      <c r="C6" s="259"/>
      <c r="D6" s="259"/>
      <c r="E6" s="259"/>
      <c r="F6" s="259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8850000</v>
      </c>
      <c r="E8" s="41">
        <f>E9+E33+E62+E72+E82+E79</f>
        <v>7170000</v>
      </c>
      <c r="F8" s="41">
        <f>F9+F33+F62+F72+F82+F79</f>
        <v>7182000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6500000</v>
      </c>
      <c r="E9" s="41">
        <f>E10+E13+E18+E21+E24+E27+E30</f>
        <v>6520000</v>
      </c>
      <c r="F9" s="41">
        <f>F10+F13+F18+F21+F24+F27+F30</f>
        <v>6530000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6500000</v>
      </c>
      <c r="E27" s="41">
        <f>SUM(E28:E29)</f>
        <v>6520000</v>
      </c>
      <c r="F27" s="41">
        <f>SUM(F28:F29)</f>
        <v>6530000</v>
      </c>
    </row>
    <row r="28" spans="2:6" ht="20.100000000000001" customHeight="1" x14ac:dyDescent="0.2">
      <c r="B28" s="43" t="s">
        <v>49</v>
      </c>
      <c r="C28" s="44" t="s">
        <v>50</v>
      </c>
      <c r="D28" s="45">
        <v>6500000</v>
      </c>
      <c r="E28" s="45">
        <v>6520000</v>
      </c>
      <c r="F28" s="45">
        <v>6530000</v>
      </c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635000</v>
      </c>
      <c r="E62" s="41">
        <f>E63+E68</f>
        <v>635000</v>
      </c>
      <c r="F62" s="41">
        <f>F63+F68</f>
        <v>637000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635000</v>
      </c>
      <c r="E68" s="41">
        <f>SUM(E69:E71)</f>
        <v>635000</v>
      </c>
      <c r="F68" s="41">
        <f>SUM(F69:F71)</f>
        <v>637000</v>
      </c>
    </row>
    <row r="69" spans="1:6" ht="20.100000000000001" customHeight="1" x14ac:dyDescent="0.2">
      <c r="B69" s="43">
        <v>6526</v>
      </c>
      <c r="C69" s="44" t="s">
        <v>105</v>
      </c>
      <c r="D69" s="45">
        <v>635000</v>
      </c>
      <c r="E69" s="45">
        <v>635000</v>
      </c>
      <c r="F69" s="45">
        <v>637000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1715000</v>
      </c>
      <c r="E72" s="41">
        <f>E73+E76</f>
        <v>15000</v>
      </c>
      <c r="F72" s="41">
        <f>F73+F76</f>
        <v>15000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15000</v>
      </c>
      <c r="E73" s="41">
        <f>SUM(E74:E75)</f>
        <v>15000</v>
      </c>
      <c r="F73" s="41">
        <f>SUM(F74:F75)</f>
        <v>15000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15000</v>
      </c>
      <c r="E75" s="45">
        <v>15000</v>
      </c>
      <c r="F75" s="45">
        <v>15000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1700000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>
        <v>1700000</v>
      </c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4" t="s">
        <v>186</v>
      </c>
      <c r="C133" s="255"/>
      <c r="D133" s="41">
        <f>D113+D85+D8</f>
        <v>8850000</v>
      </c>
      <c r="E133" s="41">
        <f>E113+E85+E8</f>
        <v>7170000</v>
      </c>
      <c r="F133" s="41">
        <f>F113+F85+F8</f>
        <v>7182000</v>
      </c>
      <c r="I133" s="50"/>
    </row>
    <row r="134" spans="1:9" ht="25.15" customHeight="1" x14ac:dyDescent="0.2">
      <c r="A134" s="42" t="s">
        <v>187</v>
      </c>
      <c r="B134" s="254" t="s">
        <v>188</v>
      </c>
      <c r="C134" s="255"/>
      <c r="D134" s="55"/>
      <c r="E134" s="55"/>
      <c r="F134" s="55"/>
      <c r="I134" s="50"/>
    </row>
    <row r="135" spans="1:9" ht="20.45" customHeight="1" x14ac:dyDescent="0.2">
      <c r="B135" s="258" t="s">
        <v>189</v>
      </c>
      <c r="C135" s="259"/>
      <c r="D135" s="259"/>
      <c r="E135" s="259"/>
      <c r="F135" s="259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2728500</v>
      </c>
      <c r="E136" s="41">
        <f t="shared" ref="E136:F136" si="3">SUM(E137)</f>
        <v>2765820</v>
      </c>
      <c r="F136" s="41">
        <f t="shared" si="3"/>
        <v>2807420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2728500</v>
      </c>
      <c r="E137" s="41">
        <f t="shared" ref="E137:F137" si="4">SUM(E138:E140)</f>
        <v>2765820</v>
      </c>
      <c r="F137" s="41">
        <f t="shared" si="4"/>
        <v>2807420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2506500</v>
      </c>
      <c r="E138" s="45">
        <v>2535020</v>
      </c>
      <c r="F138" s="45">
        <v>2571620</v>
      </c>
    </row>
    <row r="139" spans="1:9" ht="20.100000000000001" customHeight="1" x14ac:dyDescent="0.2">
      <c r="B139" s="43" t="s">
        <v>195</v>
      </c>
      <c r="C139" s="48" t="s">
        <v>196</v>
      </c>
      <c r="D139" s="45">
        <v>222000</v>
      </c>
      <c r="E139" s="45">
        <v>230800</v>
      </c>
      <c r="F139" s="45">
        <v>235800</v>
      </c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4" t="s">
        <v>199</v>
      </c>
      <c r="C141" s="255"/>
      <c r="D141" s="41">
        <f>D136</f>
        <v>2728500</v>
      </c>
      <c r="E141" s="41">
        <f t="shared" ref="E141:F141" si="5">E136</f>
        <v>2765820</v>
      </c>
      <c r="F141" s="41">
        <f t="shared" si="5"/>
        <v>2807420</v>
      </c>
      <c r="I141" s="50"/>
    </row>
    <row r="142" spans="1:9" ht="25.15" customHeight="1" x14ac:dyDescent="0.2">
      <c r="B142" s="254" t="s">
        <v>200</v>
      </c>
      <c r="C142" s="255"/>
      <c r="D142" s="41">
        <f>D133+D141</f>
        <v>11578500</v>
      </c>
      <c r="E142" s="41">
        <f t="shared" ref="E142:F142" si="6">E133+E141</f>
        <v>9935820</v>
      </c>
      <c r="F142" s="41">
        <f t="shared" si="6"/>
        <v>9989420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view="pageBreakPreview" topLeftCell="A4" zoomScale="60" zoomScaleNormal="82" workbookViewId="0">
      <selection activeCell="Q74" sqref="Q74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424</v>
      </c>
      <c r="N1" s="268"/>
      <c r="O1" s="159"/>
      <c r="P1" s="158"/>
      <c r="Q1" s="158"/>
    </row>
    <row r="2" spans="1:80" s="62" customFormat="1" ht="21" customHeight="1" x14ac:dyDescent="0.25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70" t="s">
        <v>202</v>
      </c>
      <c r="B10" s="272" t="s">
        <v>203</v>
      </c>
      <c r="C10" s="274" t="s">
        <v>204</v>
      </c>
      <c r="D10" s="266" t="s">
        <v>205</v>
      </c>
      <c r="E10" s="266" t="s">
        <v>206</v>
      </c>
      <c r="F10" s="266" t="s">
        <v>207</v>
      </c>
      <c r="G10" s="262" t="s">
        <v>208</v>
      </c>
      <c r="H10" s="262" t="s">
        <v>209</v>
      </c>
      <c r="I10" s="262" t="s">
        <v>210</v>
      </c>
      <c r="J10" s="262" t="s">
        <v>211</v>
      </c>
      <c r="K10" s="262" t="s">
        <v>428</v>
      </c>
      <c r="L10" s="262" t="s">
        <v>212</v>
      </c>
      <c r="M10" s="262" t="s">
        <v>213</v>
      </c>
      <c r="N10" s="262" t="s">
        <v>214</v>
      </c>
      <c r="O10" s="262" t="s">
        <v>215</v>
      </c>
      <c r="P10" s="266" t="s">
        <v>216</v>
      </c>
      <c r="Q10" s="260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11578500</v>
      </c>
      <c r="E14" s="198">
        <f>E15</f>
        <v>2728500</v>
      </c>
      <c r="F14" s="198">
        <f>F15</f>
        <v>8850000</v>
      </c>
      <c r="G14" s="198">
        <f t="shared" ref="G14:Q14" si="0">G15</f>
        <v>6500000</v>
      </c>
      <c r="H14" s="198">
        <f t="shared" si="0"/>
        <v>0</v>
      </c>
      <c r="I14" s="198">
        <f t="shared" si="0"/>
        <v>635000</v>
      </c>
      <c r="J14" s="198">
        <f t="shared" si="0"/>
        <v>1715000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9935820</v>
      </c>
      <c r="Q14" s="199">
        <f t="shared" si="0"/>
        <v>9989420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11578500</v>
      </c>
      <c r="E15" s="203">
        <f t="shared" si="1"/>
        <v>2728500</v>
      </c>
      <c r="F15" s="203">
        <f t="shared" si="1"/>
        <v>8850000</v>
      </c>
      <c r="G15" s="203">
        <f t="shared" si="1"/>
        <v>6500000</v>
      </c>
      <c r="H15" s="203">
        <f t="shared" si="1"/>
        <v>0</v>
      </c>
      <c r="I15" s="203">
        <f t="shared" si="1"/>
        <v>635000</v>
      </c>
      <c r="J15" s="203">
        <f t="shared" si="1"/>
        <v>1715000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9935820</v>
      </c>
      <c r="Q15" s="204">
        <f t="shared" si="1"/>
        <v>9989420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64" t="s">
        <v>358</v>
      </c>
      <c r="B16" s="265"/>
      <c r="C16" s="265"/>
      <c r="D16" s="178">
        <f t="shared" ref="D16:E16" si="2">D17+D56</f>
        <v>3140500</v>
      </c>
      <c r="E16" s="178">
        <f t="shared" si="2"/>
        <v>1397500</v>
      </c>
      <c r="F16" s="178">
        <f>F17+F56</f>
        <v>1743000</v>
      </c>
      <c r="G16" s="178">
        <f t="shared" ref="G16:Q16" si="3">G17+G56</f>
        <v>10000</v>
      </c>
      <c r="H16" s="178">
        <f t="shared" si="3"/>
        <v>0</v>
      </c>
      <c r="I16" s="178">
        <f t="shared" si="3"/>
        <v>25000</v>
      </c>
      <c r="J16" s="178">
        <f t="shared" si="3"/>
        <v>1708000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1458020</v>
      </c>
      <c r="Q16" s="179">
        <f t="shared" si="3"/>
        <v>1478030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6" t="s">
        <v>359</v>
      </c>
      <c r="B17" s="277"/>
      <c r="C17" s="278"/>
      <c r="D17" s="190">
        <f>D18</f>
        <v>1220500</v>
      </c>
      <c r="E17" s="190">
        <f>E18</f>
        <v>1182500</v>
      </c>
      <c r="F17" s="190">
        <f>F18</f>
        <v>38000</v>
      </c>
      <c r="G17" s="190">
        <f t="shared" ref="G17:Q17" si="4">G18</f>
        <v>10000</v>
      </c>
      <c r="H17" s="190">
        <f t="shared" si="4"/>
        <v>0</v>
      </c>
      <c r="I17" s="190">
        <f t="shared" si="4"/>
        <v>25000</v>
      </c>
      <c r="J17" s="190">
        <f t="shared" si="4"/>
        <v>3000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1234220</v>
      </c>
      <c r="Q17" s="191">
        <f t="shared" si="4"/>
        <v>1249230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1220500</v>
      </c>
      <c r="E18" s="180">
        <f>E19+E48+E53</f>
        <v>1182500</v>
      </c>
      <c r="F18" s="180">
        <f>F19+F48+F53</f>
        <v>38000</v>
      </c>
      <c r="G18" s="180">
        <f t="shared" ref="G18:O18" si="5">G19+G48+G53</f>
        <v>10000</v>
      </c>
      <c r="H18" s="180">
        <f t="shared" si="5"/>
        <v>0</v>
      </c>
      <c r="I18" s="180">
        <f t="shared" si="5"/>
        <v>25000</v>
      </c>
      <c r="J18" s="180">
        <f t="shared" si="5"/>
        <v>3000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1234220</v>
      </c>
      <c r="Q18" s="181">
        <f t="shared" ref="Q18" si="7">Q19+Q48+Q53</f>
        <v>1249230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1214000</v>
      </c>
      <c r="E19" s="180">
        <f t="shared" si="8"/>
        <v>1176000</v>
      </c>
      <c r="F19" s="180">
        <f>F20+F24+F30+F40+F42</f>
        <v>38000</v>
      </c>
      <c r="G19" s="180">
        <f t="shared" ref="G19:Q19" si="9">G20+G24+G30+G40+G42</f>
        <v>10000</v>
      </c>
      <c r="H19" s="180">
        <f t="shared" si="9"/>
        <v>0</v>
      </c>
      <c r="I19" s="180">
        <f t="shared" si="9"/>
        <v>25000</v>
      </c>
      <c r="J19" s="180">
        <f t="shared" si="9"/>
        <v>3000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1227670</v>
      </c>
      <c r="Q19" s="180">
        <f t="shared" si="9"/>
        <v>1242600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70000</v>
      </c>
      <c r="E20" s="180">
        <f>SUM(E21:E23)</f>
        <v>70000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70800</v>
      </c>
      <c r="Q20" s="181">
        <f t="shared" ref="Q20" si="12">SUM(Q21:Q23)</f>
        <v>71650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20000</v>
      </c>
      <c r="E21" s="183">
        <v>20000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20200</v>
      </c>
      <c r="Q21" s="183">
        <v>20450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35000</v>
      </c>
      <c r="E22" s="183">
        <v>35000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35400</v>
      </c>
      <c r="Q22" s="183">
        <v>35800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15000</v>
      </c>
      <c r="E23" s="183">
        <v>15000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v>15200</v>
      </c>
      <c r="Q23" s="183">
        <v>15400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636000</v>
      </c>
      <c r="E24" s="180">
        <f>SUM(E25:E29)</f>
        <v>631000</v>
      </c>
      <c r="F24" s="180">
        <f>SUM(F25:F29)</f>
        <v>5000</v>
      </c>
      <c r="G24" s="180">
        <f>SUM(G25:G29)</f>
        <v>5000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643070</v>
      </c>
      <c r="Q24" s="181">
        <f t="shared" ref="Q24" si="17">SUM(Q25:Q29)</f>
        <v>650150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135000</v>
      </c>
      <c r="E25" s="184">
        <v>130000</v>
      </c>
      <c r="F25" s="182">
        <f t="shared" si="14"/>
        <v>5000</v>
      </c>
      <c r="G25" s="155">
        <v>5000</v>
      </c>
      <c r="H25" s="155"/>
      <c r="I25" s="155"/>
      <c r="J25" s="155"/>
      <c r="K25" s="155"/>
      <c r="L25" s="155"/>
      <c r="M25" s="155"/>
      <c r="N25" s="155"/>
      <c r="O25" s="155"/>
      <c r="P25" s="155">
        <v>136500</v>
      </c>
      <c r="Q25" s="155">
        <v>138000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350000</v>
      </c>
      <c r="E26" s="184">
        <v>350000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354000</v>
      </c>
      <c r="Q26" s="155">
        <v>358000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100000</v>
      </c>
      <c r="E27" s="184">
        <v>100000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101000</v>
      </c>
      <c r="Q27" s="155">
        <v>102000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45000</v>
      </c>
      <c r="E28" s="184">
        <v>45000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45500</v>
      </c>
      <c r="Q28" s="155">
        <v>46000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6000</v>
      </c>
      <c r="E29" s="184">
        <v>6000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6070</v>
      </c>
      <c r="Q29" s="155">
        <v>6150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419500</v>
      </c>
      <c r="E30" s="185">
        <f>SUM(E31:E39)</f>
        <v>405500</v>
      </c>
      <c r="F30" s="185">
        <f>SUM(F31:F39)</f>
        <v>14000</v>
      </c>
      <c r="G30" s="185">
        <f t="shared" ref="G30:N30" si="18">SUM(G31:G39)</f>
        <v>5000</v>
      </c>
      <c r="H30" s="185">
        <f t="shared" si="18"/>
        <v>0</v>
      </c>
      <c r="I30" s="185">
        <f t="shared" si="18"/>
        <v>9000</v>
      </c>
      <c r="J30" s="185">
        <f t="shared" si="18"/>
        <v>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424350</v>
      </c>
      <c r="Q30" s="186">
        <f t="shared" si="19"/>
        <v>430100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65000</v>
      </c>
      <c r="E31" s="184">
        <v>65000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65800</v>
      </c>
      <c r="Q31" s="155">
        <v>66700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100000</v>
      </c>
      <c r="E32" s="184">
        <v>100000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101200</v>
      </c>
      <c r="Q32" s="155">
        <v>102500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5000</v>
      </c>
      <c r="E33" s="184">
        <v>5000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5000</v>
      </c>
      <c r="Q33" s="155">
        <v>5100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135000</v>
      </c>
      <c r="E34" s="184">
        <v>135000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136500</v>
      </c>
      <c r="Q34" s="155">
        <v>138400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10000</v>
      </c>
      <c r="E35" s="184">
        <v>10000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10100</v>
      </c>
      <c r="Q35" s="155">
        <v>10250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25000</v>
      </c>
      <c r="E36" s="184">
        <v>25000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25300</v>
      </c>
      <c r="Q36" s="155">
        <v>25650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20000</v>
      </c>
      <c r="E37" s="184">
        <v>6000</v>
      </c>
      <c r="F37" s="182">
        <f t="shared" si="20"/>
        <v>14000</v>
      </c>
      <c r="G37" s="155">
        <v>5000</v>
      </c>
      <c r="H37" s="155"/>
      <c r="I37" s="155">
        <v>9000</v>
      </c>
      <c r="J37" s="155"/>
      <c r="K37" s="155"/>
      <c r="L37" s="155"/>
      <c r="M37" s="155"/>
      <c r="N37" s="155"/>
      <c r="O37" s="155"/>
      <c r="P37" s="155">
        <v>20250</v>
      </c>
      <c r="Q37" s="155">
        <v>20500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18500</v>
      </c>
      <c r="E38" s="184">
        <v>18500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18700</v>
      </c>
      <c r="Q38" s="155">
        <v>19000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41000</v>
      </c>
      <c r="E39" s="184">
        <v>41000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41500</v>
      </c>
      <c r="Q39" s="155">
        <v>42000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88500</v>
      </c>
      <c r="E42" s="185">
        <f>SUM(E43:E47)</f>
        <v>69500</v>
      </c>
      <c r="F42" s="185">
        <f>SUM(F43:F47)</f>
        <v>19000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16000</v>
      </c>
      <c r="J42" s="185">
        <f t="shared" si="22"/>
        <v>3000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89450</v>
      </c>
      <c r="Q42" s="186">
        <f t="shared" si="22"/>
        <v>90700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15000</v>
      </c>
      <c r="E43" s="184">
        <v>4000</v>
      </c>
      <c r="F43" s="182">
        <f t="shared" ref="F43:F47" si="23">SUM(G43:N43)</f>
        <v>11000</v>
      </c>
      <c r="G43" s="155"/>
      <c r="H43" s="155"/>
      <c r="I43" s="155">
        <v>11000</v>
      </c>
      <c r="J43" s="155"/>
      <c r="K43" s="155"/>
      <c r="L43" s="155"/>
      <c r="M43" s="155"/>
      <c r="N43" s="155"/>
      <c r="O43" s="155"/>
      <c r="P43" s="155">
        <v>15150</v>
      </c>
      <c r="Q43" s="155">
        <v>15300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2500</v>
      </c>
      <c r="E44" s="184">
        <v>2500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2500</v>
      </c>
      <c r="Q44" s="155">
        <v>2550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1000</v>
      </c>
      <c r="E45" s="184">
        <v>1000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1000</v>
      </c>
      <c r="Q45" s="155">
        <v>1050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70000</v>
      </c>
      <c r="E47" s="184">
        <v>62000</v>
      </c>
      <c r="F47" s="182">
        <f t="shared" si="23"/>
        <v>8000</v>
      </c>
      <c r="G47" s="155"/>
      <c r="H47" s="155"/>
      <c r="I47" s="155">
        <v>5000</v>
      </c>
      <c r="J47" s="155">
        <v>3000</v>
      </c>
      <c r="K47" s="155"/>
      <c r="L47" s="155"/>
      <c r="M47" s="155"/>
      <c r="N47" s="155"/>
      <c r="O47" s="155"/>
      <c r="P47" s="155">
        <v>70800</v>
      </c>
      <c r="Q47" s="155">
        <v>71800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6500</v>
      </c>
      <c r="E48" s="185">
        <f>E49</f>
        <v>6500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6550</v>
      </c>
      <c r="Q48" s="186">
        <f t="shared" si="24"/>
        <v>6630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6500</v>
      </c>
      <c r="E49" s="185">
        <f>SUM(E50:E52)</f>
        <v>6500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6550</v>
      </c>
      <c r="Q49" s="186">
        <f t="shared" si="25"/>
        <v>6630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6000</v>
      </c>
      <c r="E50" s="184">
        <v>6000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6050</v>
      </c>
      <c r="Q50" s="155">
        <v>6100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26"/>
        <v>500</v>
      </c>
      <c r="E51" s="184">
        <v>500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500</v>
      </c>
      <c r="Q51" s="155">
        <v>530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79" t="s">
        <v>363</v>
      </c>
      <c r="B56" s="280"/>
      <c r="C56" s="281"/>
      <c r="D56" s="188">
        <f>D57</f>
        <v>1920000</v>
      </c>
      <c r="E56" s="188">
        <f>E57</f>
        <v>215000</v>
      </c>
      <c r="F56" s="188">
        <f>F57</f>
        <v>1705000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1705000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223800</v>
      </c>
      <c r="Q56" s="189">
        <f t="shared" si="31"/>
        <v>228800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1920000</v>
      </c>
      <c r="E57" s="185">
        <f>E58+E61</f>
        <v>215000</v>
      </c>
      <c r="F57" s="185">
        <f>F58+F61</f>
        <v>1705000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1705000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223800</v>
      </c>
      <c r="Q57" s="186">
        <f t="shared" si="32"/>
        <v>228800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1920000</v>
      </c>
      <c r="E61" s="185">
        <f>E62+E64+E70</f>
        <v>215000</v>
      </c>
      <c r="F61" s="185">
        <f>F62+F64+F70</f>
        <v>1705000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1705000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223800</v>
      </c>
      <c r="Q61" s="186">
        <f t="shared" si="36"/>
        <v>228800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1770000</v>
      </c>
      <c r="E62" s="185">
        <f>E63</f>
        <v>70000</v>
      </c>
      <c r="F62" s="185">
        <f>F63</f>
        <v>1700000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1700000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72000</v>
      </c>
      <c r="Q62" s="186">
        <f t="shared" si="37"/>
        <v>75000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1770000</v>
      </c>
      <c r="E63" s="184">
        <v>70000</v>
      </c>
      <c r="F63" s="182">
        <f>SUM(G63:N63)</f>
        <v>1700000</v>
      </c>
      <c r="G63" s="155"/>
      <c r="H63" s="155"/>
      <c r="I63" s="155"/>
      <c r="J63" s="155">
        <v>1700000</v>
      </c>
      <c r="K63" s="155"/>
      <c r="L63" s="155"/>
      <c r="M63" s="155"/>
      <c r="N63" s="155"/>
      <c r="O63" s="155"/>
      <c r="P63" s="155">
        <v>72000</v>
      </c>
      <c r="Q63" s="155">
        <v>75000</v>
      </c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39">SUM(D65:D69)</f>
        <v>150000</v>
      </c>
      <c r="E64" s="185">
        <f t="shared" si="39"/>
        <v>145000</v>
      </c>
      <c r="F64" s="185">
        <f>SUM(F65:F69)</f>
        <v>5000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5000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151800</v>
      </c>
      <c r="Q64" s="185">
        <f t="shared" si="40"/>
        <v>153800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38"/>
        <v>100000</v>
      </c>
      <c r="E65" s="184">
        <v>95000</v>
      </c>
      <c r="F65" s="182">
        <f t="shared" ref="F65:F69" si="41">SUM(G65:N65)</f>
        <v>5000</v>
      </c>
      <c r="G65" s="155"/>
      <c r="H65" s="155"/>
      <c r="I65" s="155"/>
      <c r="J65" s="155">
        <v>5000</v>
      </c>
      <c r="K65" s="155"/>
      <c r="L65" s="155"/>
      <c r="M65" s="155"/>
      <c r="N65" s="155"/>
      <c r="O65" s="155"/>
      <c r="P65" s="155">
        <v>101200</v>
      </c>
      <c r="Q65" s="155">
        <v>102500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38"/>
        <v>50000</v>
      </c>
      <c r="E69" s="184">
        <v>50000</v>
      </c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50600</v>
      </c>
      <c r="Q69" s="155">
        <v>51300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82" t="s">
        <v>364</v>
      </c>
      <c r="B72" s="283"/>
      <c r="C72" s="284"/>
      <c r="D72" s="214">
        <f t="shared" ref="D72:Q72" si="43">D73+D89+D93+D97+D101+D105+D111+D115+D119+D123+D130+D146</f>
        <v>8438000</v>
      </c>
      <c r="E72" s="214">
        <f t="shared" si="43"/>
        <v>1331000</v>
      </c>
      <c r="F72" s="214">
        <f t="shared" si="43"/>
        <v>7107000</v>
      </c>
      <c r="G72" s="214">
        <f t="shared" si="43"/>
        <v>6490000</v>
      </c>
      <c r="H72" s="214">
        <f t="shared" si="43"/>
        <v>0</v>
      </c>
      <c r="I72" s="214">
        <f t="shared" si="43"/>
        <v>610000</v>
      </c>
      <c r="J72" s="214">
        <f t="shared" si="43"/>
        <v>7000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8477800</v>
      </c>
      <c r="Q72" s="215">
        <f t="shared" si="43"/>
        <v>8511390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85" t="s">
        <v>365</v>
      </c>
      <c r="B73" s="286"/>
      <c r="C73" s="287"/>
      <c r="D73" s="188">
        <f>D74</f>
        <v>7262000</v>
      </c>
      <c r="E73" s="188">
        <f>E74</f>
        <v>512000</v>
      </c>
      <c r="F73" s="188">
        <f>F74</f>
        <v>6750000</v>
      </c>
      <c r="G73" s="188">
        <f t="shared" ref="G73:Q73" si="44">G74</f>
        <v>6490000</v>
      </c>
      <c r="H73" s="188">
        <f t="shared" si="44"/>
        <v>0</v>
      </c>
      <c r="I73" s="188">
        <f t="shared" si="44"/>
        <v>260000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7291250</v>
      </c>
      <c r="Q73" s="189">
        <f t="shared" si="44"/>
        <v>7312690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7262000</v>
      </c>
      <c r="E74" s="185">
        <f>E75+E83+E86</f>
        <v>512000</v>
      </c>
      <c r="F74" s="185">
        <f>F75+F83+F86</f>
        <v>6750000</v>
      </c>
      <c r="G74" s="185">
        <f t="shared" ref="G74:Q74" si="45">G75+G83+G86</f>
        <v>6490000</v>
      </c>
      <c r="H74" s="185">
        <f t="shared" si="45"/>
        <v>0</v>
      </c>
      <c r="I74" s="185">
        <f t="shared" si="45"/>
        <v>260000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7291250</v>
      </c>
      <c r="Q74" s="186">
        <f t="shared" si="45"/>
        <v>7312690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7242000</v>
      </c>
      <c r="E75" s="185">
        <f>E76+E78+E80</f>
        <v>492000</v>
      </c>
      <c r="F75" s="185">
        <f>F76+F78+F80</f>
        <v>6750000</v>
      </c>
      <c r="G75" s="185">
        <f t="shared" ref="G75:Q75" si="46">G76+G78+G80</f>
        <v>6490000</v>
      </c>
      <c r="H75" s="185">
        <f t="shared" si="46"/>
        <v>0</v>
      </c>
      <c r="I75" s="185">
        <f t="shared" si="46"/>
        <v>260000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7271000</v>
      </c>
      <c r="Q75" s="186">
        <f t="shared" si="46"/>
        <v>7292150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7090000</v>
      </c>
      <c r="E76" s="185">
        <f>E77</f>
        <v>340000</v>
      </c>
      <c r="F76" s="185">
        <f>F77</f>
        <v>6750000</v>
      </c>
      <c r="G76" s="185">
        <f t="shared" ref="G76:Q76" si="47">G77</f>
        <v>6490000</v>
      </c>
      <c r="H76" s="185">
        <f t="shared" si="47"/>
        <v>0</v>
      </c>
      <c r="I76" s="185">
        <f t="shared" si="47"/>
        <v>260000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7117500</v>
      </c>
      <c r="Q76" s="186">
        <f t="shared" si="47"/>
        <v>7136200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48">E77+F77</f>
        <v>7090000</v>
      </c>
      <c r="E77" s="184">
        <v>340000</v>
      </c>
      <c r="F77" s="182">
        <f>SUM(G77:N77)</f>
        <v>6750000</v>
      </c>
      <c r="G77" s="184">
        <v>6490000</v>
      </c>
      <c r="H77" s="184"/>
      <c r="I77" s="184">
        <v>260000</v>
      </c>
      <c r="J77" s="184"/>
      <c r="K77" s="184"/>
      <c r="L77" s="184"/>
      <c r="M77" s="184"/>
      <c r="N77" s="184"/>
      <c r="O77" s="184"/>
      <c r="P77" s="184">
        <v>7117500</v>
      </c>
      <c r="Q77" s="187">
        <v>7136200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49">D79</f>
        <v>32000</v>
      </c>
      <c r="E78" s="185">
        <f t="shared" si="49"/>
        <v>32000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32400</v>
      </c>
      <c r="Q78" s="186">
        <f t="shared" si="50"/>
        <v>32800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51">E79+F79</f>
        <v>32000</v>
      </c>
      <c r="E79" s="184">
        <v>32000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32400</v>
      </c>
      <c r="Q79" s="155">
        <v>32800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52">D81+D82</f>
        <v>120000</v>
      </c>
      <c r="E80" s="185">
        <f t="shared" si="52"/>
        <v>120000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121100</v>
      </c>
      <c r="Q80" s="186">
        <f t="shared" si="53"/>
        <v>123150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110000</v>
      </c>
      <c r="E81" s="184">
        <v>110000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111000</v>
      </c>
      <c r="Q81" s="155">
        <v>112900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54"/>
        <v>10000</v>
      </c>
      <c r="E82" s="184">
        <v>10000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10100</v>
      </c>
      <c r="Q82" s="155">
        <v>10250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55">D84</f>
        <v>20000</v>
      </c>
      <c r="E83" s="185">
        <f t="shared" si="55"/>
        <v>20000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20250</v>
      </c>
      <c r="Q83" s="186">
        <f t="shared" ref="Q83" si="66">Q84</f>
        <v>20540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55"/>
        <v>20000</v>
      </c>
      <c r="E84" s="185">
        <f t="shared" si="55"/>
        <v>20000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20250</v>
      </c>
      <c r="Q84" s="186">
        <f t="shared" ref="Q84" si="77">Q85</f>
        <v>20540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78">E85+F85</f>
        <v>20000</v>
      </c>
      <c r="E85" s="184">
        <v>20000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20250</v>
      </c>
      <c r="Q85" s="155">
        <v>20540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88" t="s">
        <v>368</v>
      </c>
      <c r="B89" s="289"/>
      <c r="C89" s="290"/>
      <c r="D89" s="188">
        <f t="shared" ref="D89:F91" si="91">D90</f>
        <v>300000</v>
      </c>
      <c r="E89" s="188">
        <f t="shared" si="91"/>
        <v>300000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300000</v>
      </c>
      <c r="Q89" s="189">
        <f t="shared" si="92"/>
        <v>300000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91"/>
        <v>300000</v>
      </c>
      <c r="E90" s="185">
        <f t="shared" si="91"/>
        <v>300000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300000</v>
      </c>
      <c r="Q90" s="186">
        <f t="shared" si="93"/>
        <v>300000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91"/>
        <v>300000</v>
      </c>
      <c r="E91" s="185">
        <f t="shared" si="91"/>
        <v>300000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300000</v>
      </c>
      <c r="Q91" s="186">
        <f t="shared" si="93"/>
        <v>300000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94">E92+F92</f>
        <v>300000</v>
      </c>
      <c r="E92" s="184">
        <v>300000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300000</v>
      </c>
      <c r="Q92" s="184">
        <v>300000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79" t="s">
        <v>369</v>
      </c>
      <c r="B93" s="280"/>
      <c r="C93" s="281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85" t="s">
        <v>370</v>
      </c>
      <c r="B97" s="286"/>
      <c r="C97" s="287"/>
      <c r="D97" s="188">
        <f t="shared" ref="D97:F99" si="99">D98</f>
        <v>570000</v>
      </c>
      <c r="E97" s="188">
        <f t="shared" si="99"/>
        <v>220000</v>
      </c>
      <c r="F97" s="188">
        <f t="shared" si="99"/>
        <v>350000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350000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577000</v>
      </c>
      <c r="Q97" s="189">
        <f t="shared" si="100"/>
        <v>585000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99"/>
        <v>570000</v>
      </c>
      <c r="E98" s="185">
        <f t="shared" si="99"/>
        <v>220000</v>
      </c>
      <c r="F98" s="185">
        <f t="shared" si="99"/>
        <v>350000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350000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577000</v>
      </c>
      <c r="Q98" s="186">
        <f t="shared" si="101"/>
        <v>585000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99"/>
        <v>570000</v>
      </c>
      <c r="E99" s="185">
        <f t="shared" si="99"/>
        <v>220000</v>
      </c>
      <c r="F99" s="185">
        <f t="shared" si="99"/>
        <v>350000</v>
      </c>
      <c r="G99" s="185">
        <f t="shared" si="101"/>
        <v>0</v>
      </c>
      <c r="H99" s="185">
        <f t="shared" si="101"/>
        <v>0</v>
      </c>
      <c r="I99" s="185">
        <f t="shared" si="101"/>
        <v>350000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577000</v>
      </c>
      <c r="Q99" s="186">
        <f t="shared" si="101"/>
        <v>585000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570000</v>
      </c>
      <c r="E100" s="184">
        <v>220000</v>
      </c>
      <c r="F100" s="182">
        <f>SUM(G100:N100)</f>
        <v>350000</v>
      </c>
      <c r="G100" s="155"/>
      <c r="H100" s="155"/>
      <c r="I100" s="155">
        <v>350000</v>
      </c>
      <c r="J100" s="155"/>
      <c r="K100" s="155"/>
      <c r="L100" s="155"/>
      <c r="M100" s="155"/>
      <c r="N100" s="155"/>
      <c r="O100" s="155"/>
      <c r="P100" s="155">
        <v>577000</v>
      </c>
      <c r="Q100" s="155">
        <v>585000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92" t="s">
        <v>371</v>
      </c>
      <c r="B101" s="293"/>
      <c r="C101" s="294"/>
      <c r="D101" s="188">
        <f t="shared" ref="D101:F103" si="103">D102</f>
        <v>31000</v>
      </c>
      <c r="E101" s="188">
        <f t="shared" si="103"/>
        <v>31000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31300</v>
      </c>
      <c r="Q101" s="189">
        <f t="shared" si="104"/>
        <v>31700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03"/>
        <v>31000</v>
      </c>
      <c r="E102" s="185">
        <f t="shared" si="103"/>
        <v>31000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31300</v>
      </c>
      <c r="Q102" s="186">
        <f t="shared" si="105"/>
        <v>31700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03"/>
        <v>31000</v>
      </c>
      <c r="E103" s="185">
        <f t="shared" si="103"/>
        <v>31000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31300</v>
      </c>
      <c r="Q103" s="186">
        <f t="shared" si="105"/>
        <v>31700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31000</v>
      </c>
      <c r="E104" s="184">
        <v>31000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31300</v>
      </c>
      <c r="Q104" s="184">
        <v>31700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79" t="s">
        <v>373</v>
      </c>
      <c r="B105" s="280"/>
      <c r="C105" s="281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0</v>
      </c>
      <c r="Q105" s="189">
        <f t="shared" si="10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0</v>
      </c>
      <c r="Q106" s="186">
        <f t="shared" si="10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 x14ac:dyDescent="0.25">
      <c r="A111" s="279" t="s">
        <v>374</v>
      </c>
      <c r="B111" s="280"/>
      <c r="C111" s="281"/>
      <c r="D111" s="188">
        <f t="shared" ref="D111:F113" si="113">D112</f>
        <v>63000</v>
      </c>
      <c r="E111" s="188">
        <f t="shared" si="113"/>
        <v>63000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63800</v>
      </c>
      <c r="Q111" s="189">
        <f t="shared" si="114"/>
        <v>64600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13"/>
        <v>63000</v>
      </c>
      <c r="E112" s="185">
        <f t="shared" si="113"/>
        <v>63000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63800</v>
      </c>
      <c r="Q112" s="186">
        <f t="shared" si="115"/>
        <v>64600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13"/>
        <v>63000</v>
      </c>
      <c r="E113" s="185">
        <f t="shared" si="113"/>
        <v>63000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63800</v>
      </c>
      <c r="Q113" s="186">
        <f t="shared" si="115"/>
        <v>64600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63000</v>
      </c>
      <c r="E114" s="184">
        <v>63000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63800</v>
      </c>
      <c r="Q114" s="155">
        <v>64600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79" t="s">
        <v>375</v>
      </c>
      <c r="B115" s="280"/>
      <c r="C115" s="281"/>
      <c r="D115" s="188">
        <f t="shared" ref="D115:F117" si="117">D116</f>
        <v>68000</v>
      </c>
      <c r="E115" s="188">
        <f t="shared" si="117"/>
        <v>68000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68850</v>
      </c>
      <c r="Q115" s="189">
        <f t="shared" si="118"/>
        <v>69800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17"/>
        <v>68000</v>
      </c>
      <c r="E116" s="185">
        <f t="shared" si="117"/>
        <v>68000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68850</v>
      </c>
      <c r="Q116" s="186">
        <f t="shared" si="119"/>
        <v>69800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17"/>
        <v>68000</v>
      </c>
      <c r="E117" s="185">
        <f t="shared" si="117"/>
        <v>68000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68850</v>
      </c>
      <c r="Q117" s="186">
        <f t="shared" si="119"/>
        <v>69800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68000</v>
      </c>
      <c r="E118" s="184">
        <v>68000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v>68850</v>
      </c>
      <c r="Q118" s="184">
        <v>69800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79" t="s">
        <v>377</v>
      </c>
      <c r="B119" s="280"/>
      <c r="C119" s="281"/>
      <c r="D119" s="188">
        <f t="shared" ref="D119:F121" si="121">D120</f>
        <v>130000</v>
      </c>
      <c r="E119" s="188">
        <f t="shared" si="121"/>
        <v>130000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131600</v>
      </c>
      <c r="Q119" s="189">
        <f t="shared" si="122"/>
        <v>133400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21"/>
        <v>130000</v>
      </c>
      <c r="E120" s="185">
        <f t="shared" si="121"/>
        <v>130000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131600</v>
      </c>
      <c r="Q120" s="186">
        <f t="shared" si="123"/>
        <v>133400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21"/>
        <v>130000</v>
      </c>
      <c r="E121" s="185">
        <f t="shared" si="121"/>
        <v>130000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131600</v>
      </c>
      <c r="Q121" s="186">
        <f t="shared" si="123"/>
        <v>133400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130000</v>
      </c>
      <c r="E122" s="183">
        <v>130000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131600</v>
      </c>
      <c r="Q122" s="183">
        <v>133400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79" t="s">
        <v>378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79" t="s">
        <v>379</v>
      </c>
      <c r="B130" s="280"/>
      <c r="C130" s="281"/>
      <c r="D130" s="188">
        <f>D131+D137</f>
        <v>14000</v>
      </c>
      <c r="E130" s="188">
        <f>E131+E137</f>
        <v>7000</v>
      </c>
      <c r="F130" s="188">
        <f>F131+F137</f>
        <v>7000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7000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14000</v>
      </c>
      <c r="Q130" s="189">
        <f t="shared" si="131"/>
        <v>14200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14000</v>
      </c>
      <c r="E137" s="180">
        <f t="shared" si="139"/>
        <v>7000</v>
      </c>
      <c r="F137" s="180">
        <f>F138</f>
        <v>7000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7000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14000</v>
      </c>
      <c r="Q137" s="181">
        <f t="shared" si="140"/>
        <v>14200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41">D139+D142+D144</f>
        <v>14000</v>
      </c>
      <c r="E138" s="180">
        <f t="shared" si="141"/>
        <v>7000</v>
      </c>
      <c r="F138" s="180">
        <f>F139+F142+F144</f>
        <v>7000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7000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14000</v>
      </c>
      <c r="Q138" s="181">
        <f t="shared" si="142"/>
        <v>14200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49">D145</f>
        <v>14000</v>
      </c>
      <c r="E144" s="185">
        <f t="shared" si="149"/>
        <v>7000</v>
      </c>
      <c r="F144" s="185">
        <f>F145</f>
        <v>7000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7000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14000</v>
      </c>
      <c r="Q144" s="186">
        <f t="shared" si="150"/>
        <v>14200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14000</v>
      </c>
      <c r="E145" s="184">
        <v>7000</v>
      </c>
      <c r="F145" s="182">
        <f>SUM(G145:N145)</f>
        <v>7000</v>
      </c>
      <c r="G145" s="155"/>
      <c r="H145" s="155"/>
      <c r="I145" s="155"/>
      <c r="J145" s="155">
        <v>7000</v>
      </c>
      <c r="K145" s="155"/>
      <c r="L145" s="155"/>
      <c r="M145" s="155"/>
      <c r="N145" s="155"/>
      <c r="O145" s="155"/>
      <c r="P145" s="155">
        <v>14000</v>
      </c>
      <c r="Q145" s="155">
        <v>14200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79" t="s">
        <v>425</v>
      </c>
      <c r="B146" s="280"/>
      <c r="C146" s="281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95" t="s">
        <v>423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11578500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2728500</v>
      </c>
      <c r="F150" s="211">
        <f t="shared" si="156"/>
        <v>8850000</v>
      </c>
      <c r="G150" s="211">
        <f t="shared" si="156"/>
        <v>6500000</v>
      </c>
      <c r="H150" s="211">
        <f t="shared" si="156"/>
        <v>0</v>
      </c>
      <c r="I150" s="211">
        <f t="shared" si="156"/>
        <v>635000</v>
      </c>
      <c r="J150" s="211">
        <f t="shared" si="156"/>
        <v>1715000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9935820</v>
      </c>
      <c r="Q150" s="211">
        <f t="shared" si="156"/>
        <v>9989420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91" t="s">
        <v>447</v>
      </c>
      <c r="B158" s="291"/>
      <c r="C158" s="291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5" sqref="B25:B27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442</v>
      </c>
    </row>
    <row r="5" spans="1:2" ht="15" x14ac:dyDescent="0.25">
      <c r="A5" s="225"/>
    </row>
    <row r="6" spans="1:2" ht="15" x14ac:dyDescent="0.25">
      <c r="A6" s="225" t="s">
        <v>430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306" t="s">
        <v>431</v>
      </c>
      <c r="B9" s="307" t="s">
        <v>443</v>
      </c>
    </row>
    <row r="10" spans="1:2" x14ac:dyDescent="0.2">
      <c r="A10" s="304"/>
      <c r="B10" s="305"/>
    </row>
    <row r="11" spans="1:2" x14ac:dyDescent="0.2">
      <c r="A11" s="298" t="s">
        <v>432</v>
      </c>
      <c r="B11" s="301" t="s">
        <v>444</v>
      </c>
    </row>
    <row r="12" spans="1:2" x14ac:dyDescent="0.2">
      <c r="A12" s="299"/>
      <c r="B12" s="302"/>
    </row>
    <row r="13" spans="1:2" x14ac:dyDescent="0.2">
      <c r="A13" s="299"/>
      <c r="B13" s="302"/>
    </row>
    <row r="14" spans="1:2" x14ac:dyDescent="0.2">
      <c r="A14" s="299"/>
      <c r="B14" s="302"/>
    </row>
    <row r="15" spans="1:2" x14ac:dyDescent="0.2">
      <c r="A15" s="299"/>
      <c r="B15" s="302"/>
    </row>
    <row r="16" spans="1:2" x14ac:dyDescent="0.2">
      <c r="A16" s="299"/>
      <c r="B16" s="302"/>
    </row>
    <row r="17" spans="1:2" x14ac:dyDescent="0.2">
      <c r="A17" s="304"/>
      <c r="B17" s="305"/>
    </row>
    <row r="18" spans="1:2" ht="106.5" customHeight="1" x14ac:dyDescent="0.2">
      <c r="A18" s="298" t="s">
        <v>433</v>
      </c>
      <c r="B18" s="301" t="s">
        <v>445</v>
      </c>
    </row>
    <row r="19" spans="1:2" x14ac:dyDescent="0.2">
      <c r="A19" s="299"/>
      <c r="B19" s="302"/>
    </row>
    <row r="20" spans="1:2" x14ac:dyDescent="0.2">
      <c r="A20" s="304"/>
      <c r="B20" s="305"/>
    </row>
    <row r="21" spans="1:2" ht="69.75" customHeight="1" x14ac:dyDescent="0.2">
      <c r="A21" s="298" t="s">
        <v>434</v>
      </c>
      <c r="B21" s="301" t="s">
        <v>449</v>
      </c>
    </row>
    <row r="22" spans="1:2" x14ac:dyDescent="0.2">
      <c r="A22" s="299"/>
      <c r="B22" s="302"/>
    </row>
    <row r="23" spans="1:2" x14ac:dyDescent="0.2">
      <c r="A23" s="299"/>
      <c r="B23" s="302"/>
    </row>
    <row r="24" spans="1:2" x14ac:dyDescent="0.2">
      <c r="A24" s="304"/>
      <c r="B24" s="305"/>
    </row>
    <row r="25" spans="1:2" ht="114" customHeight="1" x14ac:dyDescent="0.2">
      <c r="A25" s="298" t="s">
        <v>435</v>
      </c>
      <c r="B25" s="301" t="s">
        <v>448</v>
      </c>
    </row>
    <row r="26" spans="1:2" x14ac:dyDescent="0.2">
      <c r="A26" s="299"/>
      <c r="B26" s="302"/>
    </row>
    <row r="27" spans="1:2" x14ac:dyDescent="0.2">
      <c r="A27" s="304"/>
      <c r="B27" s="305"/>
    </row>
    <row r="28" spans="1:2" ht="32.25" customHeight="1" x14ac:dyDescent="0.2">
      <c r="A28" s="298" t="s">
        <v>436</v>
      </c>
      <c r="B28" s="301"/>
    </row>
    <row r="29" spans="1:2" x14ac:dyDescent="0.2">
      <c r="A29" s="299"/>
      <c r="B29" s="302"/>
    </row>
    <row r="30" spans="1:2" x14ac:dyDescent="0.2">
      <c r="A30" s="299"/>
      <c r="B30" s="302"/>
    </row>
    <row r="31" spans="1:2" x14ac:dyDescent="0.2">
      <c r="A31" s="299"/>
      <c r="B31" s="302"/>
    </row>
    <row r="32" spans="1:2" x14ac:dyDescent="0.2">
      <c r="A32" s="299"/>
      <c r="B32" s="302"/>
    </row>
    <row r="33" spans="1:2" x14ac:dyDescent="0.2">
      <c r="A33" s="304"/>
      <c r="B33" s="305"/>
    </row>
    <row r="34" spans="1:2" x14ac:dyDescent="0.2">
      <c r="A34" s="298" t="s">
        <v>437</v>
      </c>
      <c r="B34" s="301" t="s">
        <v>446</v>
      </c>
    </row>
    <row r="35" spans="1:2" x14ac:dyDescent="0.2">
      <c r="A35" s="299"/>
      <c r="B35" s="302"/>
    </row>
    <row r="36" spans="1:2" x14ac:dyDescent="0.2">
      <c r="A36" s="299"/>
      <c r="B36" s="302"/>
    </row>
    <row r="37" spans="1:2" x14ac:dyDescent="0.2">
      <c r="A37" s="299"/>
      <c r="B37" s="302"/>
    </row>
    <row r="38" spans="1:2" x14ac:dyDescent="0.2">
      <c r="A38" s="299"/>
      <c r="B38" s="302"/>
    </row>
    <row r="39" spans="1:2" ht="13.5" thickBot="1" x14ac:dyDescent="0.25">
      <c r="A39" s="300"/>
      <c r="B39" s="303"/>
    </row>
    <row r="40" spans="1:2" ht="14.25" x14ac:dyDescent="0.2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Ivana</cp:lastModifiedBy>
  <cp:lastPrinted>2017-12-14T12:55:37Z</cp:lastPrinted>
  <dcterms:created xsi:type="dcterms:W3CDTF">2017-09-21T11:58:02Z</dcterms:created>
  <dcterms:modified xsi:type="dcterms:W3CDTF">2018-01-18T08:31:09Z</dcterms:modified>
</cp:coreProperties>
</file>